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<sst xmlns="http://schemas.openxmlformats.org/spreadsheetml/2006/main" count="189" uniqueCount="109">
  <si>
    <t>Rekapitulace ceny</t>
  </si>
  <si>
    <t>Stavba: III/41619 - Hrušovany obchvat, mikrokoberec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</si>
  <si>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</si>
  <si>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</si>
  <si>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</si>
  <si>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</si>
  <si>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</si>
  <si>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</si>
  <si>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</si>
  <si>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</si>
  <si>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</si>
  <si>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</si>
  <si>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</si>
  <si>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</si>
  <si>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III/41619</t>
  </si>
  <si>
    <t>Hrušovany obchvat, mikrokoberec</t>
  </si>
  <si>
    <t>O</t>
  </si>
  <si>
    <t>Rozpočet:</t>
  </si>
  <si>
    <t>0,00</t>
  </si>
  <si>
    <t>15,00</t>
  </si>
  <si>
    <t>21,00</t>
  </si>
  <si>
    <t>3</t>
  </si>
  <si>
    <t>2</t>
  </si>
  <si>
    <t>SO 101</t>
  </si>
  <si>
    <t>III/41619 Hrušovany obchvat (od staničení km 0,438-3,223)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</si>
  <si>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</si>
  <si>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</si>
  <si>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</si>
  <si>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</si>
  <si>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</si>
  <si>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</si>
  <si>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</si>
  <si>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</si>
  <si>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</si>
  <si>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</si>
  <si>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</si>
  <si>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</si>
  <si>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</si>
  <si>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</si>
  <si>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</si>
  <si>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</si>
  <si>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</si>
  <si>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</si>
  <si>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</si>
  <si>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</si>
  <si>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</si>
  <si>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</si>
  <si>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</si>
  <si>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</si>
  <si>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</si>
  <si>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 a s platnými předpisy pro navrhování DZ na PK, vč. vyhlášky č. 294/2015 Sb.    
Stávající svislé dopravní značky se pro potřeby PDZ zachovají a dle potřeby zakryjí, upraví nebo doplní.  
Přechodné SDZ (značky, směrovací desky, závory, semafor. souprava, světla) se umístí na nosičích a podkladních deskách včetně nutných přesunů dle jednotlivých fází (etap) výstavby, dodávky, montáže, demontáže, včetně všech potřebných povolení k uzavírce. 
Vše v režii zhotovitele</t>
  </si>
  <si>
    <t>VV</t>
  </si>
  <si>
    <t>1=1,000 [A]</t>
  </si>
  <si>
    <t>TS</t>
  </si>
  <si>
    <t>zahrnuje veškeré náklady spojené s objednatelem požadovanými zařízeními</t>
  </si>
  <si>
    <t>Komunikace</t>
  </si>
  <si>
    <t>8</t>
  </si>
  <si>
    <t>572214</t>
  </si>
  <si>
    <t>SPOJOVACÍ POSTŘIK Z MODIFIK EMULZE DO 0,5KG/M2</t>
  </si>
  <si>
    <t>M2</t>
  </si>
  <si>
    <t>Spojovací postřik z modifikované kationaktivní asfaltové emulze 0,20 - 0,30 kg/m2. PS - ES. 
Položka zahrnuje veškeré práce a materiály dle ČSN 73 6130, TKP kapitola 27 
Zaměřeno na stavbě</t>
  </si>
  <si>
    <t>2785,0*8,0=22 280,000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</si>
  <si>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</si>
  <si>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57327</t>
  </si>
  <si>
    <t>MIKROKOBEREC JEDNOVRSTVÝ FRAKCE KAMENIVA 0/8</t>
  </si>
  <si>
    <t>Emulzní mikrokoberec jednovrstvý EMK 0/8 - JV 
Položka zahrnuje veškeré práce a materiály dle ČSN 73 6130, TKP kapitola 27. 
Zaměřeno na stavbě</t>
  </si>
  <si>
    <t>22280*0,25=5 570,000 [A]</t>
  </si>
  <si>
    <t>Položka zahrnuje: 
- očištění povrchu podkladu, zakrytí poklopů, mříží a pod. 
- dodání veškerého potřebného materiálu (kamenivo předepsané frakce, emulze, přísady, voda) 
- pokládku jedné vrstvy (tloušťka je dána frakcí použitého kameniva) 
- zhutnění (pokud je předepsáno zadávací dokumentací) 
Položka nezahrnuje odstranění vodorovného dopravního zančení a spojovací postřik</t>
  </si>
  <si>
    <t>5732A</t>
  </si>
  <si>
    <t>MIKROKOBEREC DVOUVRSTVÝ FRAKCE KAMENIVA 0/8 + 0/8</t>
  </si>
  <si>
    <t>Emulzní mikrokoberec dvouvrstvý EMK 0/8 - DV tl. 15 
Položka zahrnuje veškeré práce a materiály dle ČSN 73 6130, TKP kapitola 27 
Zaměřeno na stavbě</t>
  </si>
  <si>
    <t>Položka zahrnuje: 
- očištění povrchu podkladu, zakrytí poklopů, mříží a pod. 
- dodání veškerého potřebného materiálu (kamenivo předepsané frakce, emulze, přísady, voda) 
- pokládku dvou vrstev (tloušťka je dána frakcí použitého kameniva) 
- zhutnění (pokud je předepsáno zadávací dokumentací) 
Položka nezahrnuje odstranění vodorovného dopravního zančení a spojovací postřik</t>
  </si>
  <si>
    <t>11</t>
  </si>
  <si>
    <t>57790A</t>
  </si>
  <si>
    <t>VÝSPRAVA VÝTLUKŮ SMĚSÍ ACO (KUBATURA)</t>
  </si>
  <si>
    <t>M3</t>
  </si>
  <si>
    <t>Oprava výtluků, nerovností a propadlých okrajů v tl. do 50mm z ACO 11, včetně odvozu a likvidace vyfrézovaného materiálu v režii zhotovitele. 
Včetně spojovacího postřiku a frézování 
Zaměřeno na stavbě</t>
  </si>
  <si>
    <t>22280*0,1*0,05=111,400 [A]</t>
  </si>
  <si>
    <t>- odfrézování nebo jiné odstranění poškozených vozovkových vrstev 
- zaříznutí hran 
- vyčištění 
- nátěr 
- dodání a výplň předepsanou zhutněnou balenou asfaltovou směsí 
- asfaltová zálivka</t>
  </si>
  <si>
    <t>12</t>
  </si>
  <si>
    <t>577A1</t>
  </si>
  <si>
    <t>VÝSPRAVA TRHLIN ASFALTOVOU ZÁLIVKOU</t>
  </si>
  <si>
    <t>M</t>
  </si>
  <si>
    <t>Na základě rekognoskace současného stavu. Jen se souhlasem investora! 
Položka zahrnuje veškeré nutné práce a materiály dle TP 115, včetně odvozu a likvidace vyfrézovaného materiálu v režii zhotovitele. 
Konkrétní délky budou určeny na stavbě za účasti investora. 
- Vytvoření komůrky proříznutím drážky š. 10-20mm dle šířky původní trhliny a hloubky 35mm 
- Pročištění drážky 
- Opatření stěn adhezním penetračním nátěrem 
- Zalití trhlin (drážky) pružnou asfaltovou zálivkovou hmotou</t>
  </si>
  <si>
    <t>2785*0,25=696,250 [A]</t>
  </si>
  <si>
    <t>- vyfrézování drážky šířky do 20mm hloubky do 40mm 
- vyčištění 
- nátěr 
- výplň předepsanou zálivkovou hmotou</t>
  </si>
  <si>
    <t>Ostatní konstrukce a práce</t>
  </si>
  <si>
    <t>13</t>
  </si>
  <si>
    <t>915221</t>
  </si>
  <si>
    <t>VODOR DOPRAV ZNAČ PLASTEM STRUKTURÁLNÍ NEHLUČNÉ - DOD A POKLÁDKA</t>
  </si>
  <si>
    <t>Nové vodorovné dopravní značení. 
Zaměřeno na stavbě</t>
  </si>
  <si>
    <t>V1a (0,125): 2785-193-523=2069+(200+58)(ostrůvky)=2327*1*0,125=290,875 m2 
V2a (3/6/0,125): 193*1/3*0,125=8,042 m2 
V2b (1,5/1,5/0,125): 28+30+28+40=126*0,5*0,125=7,875 m2 
V2b (3/1,5/0,125) s připočítáním V3: 523+450=973*2/3*0,125=81,083 m2 
-V2b (3/1,5/0,125): 30+100+100+28+34+38+88+105=523 m 
-V3 (3/1,5/0,125): 160+220+70=450 m 
V4 (0,125): 2785*2=5570*1*0,125=696,25 m2 
V7a (přechod pro chodce - 6 polí*4m): 6*4*0,5=12,0 m2 
V7b (místo pro přecházení): 16*0,5*0,25=2,0 m2 
V13 (šikmé rovnoběžné čáry): 0,5m šířka a 1,0m mezera: 33+29+8+9=79,0 m2 
CELKEM (V1a+V2a+V2b+V3+V4+V7a+V7b+V13) 
1177,125=1 177,125 [A]</t>
  </si>
  <si>
    <t>položka zahrnuje: 
- dodání a pokládku nátěrového materiálu (měří se pouze natíraná plocha) 
- předznačení a reflexní úpravu</t>
  </si>
  <si>
    <t>14</t>
  </si>
  <si>
    <t>915112</t>
  </si>
  <si>
    <t>VODOROVNÉ DOPRAVNÍ ZNAČENÍ BARVOU HLADKÉ - ODSTRANĚNÍ</t>
  </si>
  <si>
    <t>Odstranění VDZ zbroušením, odvoz a likvidace suti v režii zhotovitele. 
Zaměřeno na stavbě</t>
  </si>
  <si>
    <t>V7a (přechod pro chodce - 6 polí*4m): 6*4*0,5=12,0 m2 
V7b (místo pro přecházení): 16*0,5*0,25=2,0 m2 
V13 (šikmé rovnoběžné čáry): 0,5m šířka a 1,0m mezera: 33+29+8+9=79,0 m2 
CELKEM (V7a+V7b+V13) 
93,0=93,000 [A]</t>
  </si>
  <si>
    <t>zahrnuje odstranění značení bez ohledu na způsob provedení (zatření, zbroušení) a odklizení vzniklé suti</t>
  </si>
  <si>
    <t>15</t>
  </si>
  <si>
    <t>93811</t>
  </si>
  <si>
    <t>OČIŠTĚNÍ ASFALTOVÝCH VOZOVEK UMYTÍM VODOU</t>
  </si>
  <si>
    <t>Očištění stávajícího povrchu + očištění povrchu před pokládkou druhé vrstvy EMK. 
Zaměřeno na stavbě</t>
  </si>
  <si>
    <t>2785,0*8=22 280,000 [A] 
22280*2=44 560,000 [B]</t>
  </si>
  <si>
    <t>položka zahrnuje očištění předepsaným způsobem včetně odklizení vzniklého odpadu</t>
  </si>
  <si>
    <t>16</t>
  </si>
  <si>
    <t>93818</t>
  </si>
  <si>
    <t>OČIŠTĚNÍ ASFALT VOZOVEK ZAMETENÍM</t>
  </si>
  <si>
    <t>Očištění stávajícího povrchu+očištění povrchu před pokládkou druhé vrstvy EMK. 
Zaměřeno na stavbě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</si>
</sst>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SUM(C10:C10)</f>
      </c>
      <c s="1"/>
      <c s="1"/>
    </row>
    <row r="7" spans="1:5" ht="12.75" customHeight="1">
      <c r="A7" s="1"/>
      <c s="4" t="s">
        <v>4</v>
      </c>
      <c s="7">
        <f>SUM(E10:E10)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101'!I3</f>
      </c>
      <c s="21">
        <f>'SO 101'!O2</f>
      </c>
      <c s="21">
        <f>C10+D10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0+O8+O13+O34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41">
        <f>0+I8+I13+I34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36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40.25">
      <c r="A10" s="34" t="s">
        <v>49</v>
      </c>
      <c r="E10" s="35" t="s">
        <v>50</v>
      </c>
    </row>
    <row r="11" spans="1:5" ht="12.75">
      <c r="A11" s="36" t="s">
        <v>51</v>
      </c>
      <c r="E11" s="37" t="s">
        <v>52</v>
      </c>
    </row>
    <row r="12" spans="1:5" ht="12.75">
      <c r="A12" t="s">
        <v>53</v>
      </c>
      <c r="E12" s="35" t="s">
        <v>54</v>
      </c>
    </row>
    <row r="13" spans="1:18" ht="12.75" customHeight="1">
      <c r="A13" s="6" t="s">
        <v>42</v>
      </c>
      <c s="6"/>
      <c s="39" t="s">
        <v>34</v>
      </c>
      <c s="6"/>
      <c s="27" t="s">
        <v>55</v>
      </c>
      <c s="6"/>
      <c s="6"/>
      <c s="6"/>
      <c s="40">
        <f>0+Q13</f>
      </c>
      <c r="O13">
        <f>0+R13</f>
      </c>
      <c r="Q13">
        <f>0+I14+I18+I22+I26+I30</f>
      </c>
      <c>
        <f>0+O14+O18+O22+O26+O30</f>
      </c>
    </row>
    <row r="14" spans="1:16" ht="12.75">
      <c r="A14" s="25" t="s">
        <v>44</v>
      </c>
      <c s="29" t="s">
        <v>56</v>
      </c>
      <c s="29" t="s">
        <v>57</v>
      </c>
      <c s="25" t="s">
        <v>46</v>
      </c>
      <c s="30" t="s">
        <v>58</v>
      </c>
      <c s="31" t="s">
        <v>59</v>
      </c>
      <c s="32">
        <v>22280</v>
      </c>
      <c s="33">
        <v>0</v>
      </c>
      <c s="33">
        <f>ROUND(ROUND(H14,2)*ROUND(G14,3),2)</f>
      </c>
      <c r="O14">
        <f>(I14*21)/100</f>
      </c>
      <c t="s">
        <v>22</v>
      </c>
    </row>
    <row r="15" spans="1:5" ht="51">
      <c r="A15" s="34" t="s">
        <v>49</v>
      </c>
      <c r="E15" s="35" t="s">
        <v>60</v>
      </c>
    </row>
    <row r="16" spans="1:5" ht="12.75">
      <c r="A16" s="36" t="s">
        <v>51</v>
      </c>
      <c r="E16" s="37" t="s">
        <v>61</v>
      </c>
    </row>
    <row r="17" spans="1:5" ht="51">
      <c r="A17" t="s">
        <v>53</v>
      </c>
      <c r="E17" s="35" t="s">
        <v>62</v>
      </c>
    </row>
    <row r="18" spans="1:16" ht="12.75">
      <c r="A18" s="25" t="s">
        <v>44</v>
      </c>
      <c s="29" t="s">
        <v>39</v>
      </c>
      <c s="29" t="s">
        <v>63</v>
      </c>
      <c s="25" t="s">
        <v>46</v>
      </c>
      <c s="30" t="s">
        <v>64</v>
      </c>
      <c s="31" t="s">
        <v>59</v>
      </c>
      <c s="32">
        <v>5570</v>
      </c>
      <c s="33">
        <v>0</v>
      </c>
      <c s="33">
        <f>ROUND(ROUND(H18,2)*ROUND(G18,3),2)</f>
      </c>
      <c r="O18">
        <f>(I18*21)/100</f>
      </c>
      <c t="s">
        <v>22</v>
      </c>
    </row>
    <row r="19" spans="1:5" ht="38.25">
      <c r="A19" s="34" t="s">
        <v>49</v>
      </c>
      <c r="E19" s="35" t="s">
        <v>65</v>
      </c>
    </row>
    <row r="20" spans="1:5" ht="12.75">
      <c r="A20" s="36" t="s">
        <v>51</v>
      </c>
      <c r="E20" s="37" t="s">
        <v>66</v>
      </c>
    </row>
    <row r="21" spans="1:5" ht="89.25">
      <c r="A21" t="s">
        <v>53</v>
      </c>
      <c r="E21" s="35" t="s">
        <v>67</v>
      </c>
    </row>
    <row r="22" spans="1:16" ht="12.75">
      <c r="A22" s="25" t="s">
        <v>44</v>
      </c>
      <c s="29" t="s">
        <v>41</v>
      </c>
      <c s="29" t="s">
        <v>68</v>
      </c>
      <c s="25" t="s">
        <v>46</v>
      </c>
      <c s="30" t="s">
        <v>69</v>
      </c>
      <c s="31" t="s">
        <v>59</v>
      </c>
      <c s="32">
        <v>22280</v>
      </c>
      <c s="33">
        <v>0</v>
      </c>
      <c s="33">
        <f>ROUND(ROUND(H22,2)*ROUND(G22,3),2)</f>
      </c>
      <c r="O22">
        <f>(I22*21)/100</f>
      </c>
      <c t="s">
        <v>22</v>
      </c>
    </row>
    <row r="23" spans="1:5" ht="38.25">
      <c r="A23" s="34" t="s">
        <v>49</v>
      </c>
      <c r="E23" s="35" t="s">
        <v>70</v>
      </c>
    </row>
    <row r="24" spans="1:5" ht="12.75">
      <c r="A24" s="36" t="s">
        <v>51</v>
      </c>
      <c r="E24" s="37" t="s">
        <v>61</v>
      </c>
    </row>
    <row r="25" spans="1:5" ht="89.25">
      <c r="A25" t="s">
        <v>53</v>
      </c>
      <c r="E25" s="35" t="s">
        <v>71</v>
      </c>
    </row>
    <row r="26" spans="1:16" ht="12.75">
      <c r="A26" s="25" t="s">
        <v>44</v>
      </c>
      <c s="29" t="s">
        <v>72</v>
      </c>
      <c s="29" t="s">
        <v>73</v>
      </c>
      <c s="25" t="s">
        <v>46</v>
      </c>
      <c s="30" t="s">
        <v>74</v>
      </c>
      <c s="31" t="s">
        <v>75</v>
      </c>
      <c s="32">
        <v>111.4</v>
      </c>
      <c s="33">
        <v>0</v>
      </c>
      <c s="33">
        <f>ROUND(ROUND(H26,2)*ROUND(G26,3),2)</f>
      </c>
      <c r="O26">
        <f>(I26*21)/100</f>
      </c>
      <c t="s">
        <v>22</v>
      </c>
    </row>
    <row r="27" spans="1:5" ht="51">
      <c r="A27" s="34" t="s">
        <v>49</v>
      </c>
      <c r="E27" s="35" t="s">
        <v>76</v>
      </c>
    </row>
    <row r="28" spans="1:5" ht="12.75">
      <c r="A28" s="36" t="s">
        <v>51</v>
      </c>
      <c r="E28" s="37" t="s">
        <v>77</v>
      </c>
    </row>
    <row r="29" spans="1:5" ht="76.5">
      <c r="A29" t="s">
        <v>53</v>
      </c>
      <c r="E29" s="35" t="s">
        <v>78</v>
      </c>
    </row>
    <row r="30" spans="1:16" ht="12.75">
      <c r="A30" s="25" t="s">
        <v>44</v>
      </c>
      <c s="29" t="s">
        <v>79</v>
      </c>
      <c s="29" t="s">
        <v>80</v>
      </c>
      <c s="25" t="s">
        <v>46</v>
      </c>
      <c s="30" t="s">
        <v>81</v>
      </c>
      <c s="31" t="s">
        <v>82</v>
      </c>
      <c s="32">
        <v>696.25</v>
      </c>
      <c s="33">
        <v>0</v>
      </c>
      <c s="33">
        <f>ROUND(ROUND(H30,2)*ROUND(G30,3),2)</f>
      </c>
      <c r="O30">
        <f>(I30*21)/100</f>
      </c>
      <c t="s">
        <v>22</v>
      </c>
    </row>
    <row r="31" spans="1:5" ht="114.75">
      <c r="A31" s="34" t="s">
        <v>49</v>
      </c>
      <c r="E31" s="35" t="s">
        <v>83</v>
      </c>
    </row>
    <row r="32" spans="1:5" ht="12.75">
      <c r="A32" s="36" t="s">
        <v>51</v>
      </c>
      <c r="E32" s="37" t="s">
        <v>84</v>
      </c>
    </row>
    <row r="33" spans="1:5" ht="51">
      <c r="A33" t="s">
        <v>53</v>
      </c>
      <c r="E33" s="35" t="s">
        <v>85</v>
      </c>
    </row>
    <row r="34" spans="1:18" ht="12.75" customHeight="1">
      <c r="A34" s="6" t="s">
        <v>42</v>
      </c>
      <c s="6"/>
      <c s="39" t="s">
        <v>39</v>
      </c>
      <c s="6"/>
      <c s="27" t="s">
        <v>86</v>
      </c>
      <c s="6"/>
      <c s="6"/>
      <c s="6"/>
      <c s="40">
        <f>0+Q34</f>
      </c>
      <c r="O34">
        <f>0+R34</f>
      </c>
      <c r="Q34">
        <f>0+I35+I39+I43+I47</f>
      </c>
      <c>
        <f>0+O35+O39+O43+O47</f>
      </c>
    </row>
    <row r="35" spans="1:16" ht="25.5">
      <c r="A35" s="25" t="s">
        <v>44</v>
      </c>
      <c s="29" t="s">
        <v>87</v>
      </c>
      <c s="29" t="s">
        <v>88</v>
      </c>
      <c s="25" t="s">
        <v>46</v>
      </c>
      <c s="30" t="s">
        <v>89</v>
      </c>
      <c s="31" t="s">
        <v>59</v>
      </c>
      <c s="32">
        <v>1177.125</v>
      </c>
      <c s="33">
        <v>0</v>
      </c>
      <c s="33">
        <f>ROUND(ROUND(H35,2)*ROUND(G35,3),2)</f>
      </c>
      <c r="O35">
        <f>(I35*21)/100</f>
      </c>
      <c t="s">
        <v>22</v>
      </c>
    </row>
    <row r="36" spans="1:5" ht="25.5">
      <c r="A36" s="34" t="s">
        <v>49</v>
      </c>
      <c r="E36" s="35" t="s">
        <v>90</v>
      </c>
    </row>
    <row r="37" spans="1:5" ht="153">
      <c r="A37" s="36" t="s">
        <v>51</v>
      </c>
      <c r="E37" s="37" t="s">
        <v>91</v>
      </c>
    </row>
    <row r="38" spans="1:5" ht="38.25">
      <c r="A38" t="s">
        <v>53</v>
      </c>
      <c r="E38" s="35" t="s">
        <v>92</v>
      </c>
    </row>
    <row r="39" spans="1:16" ht="12.75">
      <c r="A39" s="25" t="s">
        <v>44</v>
      </c>
      <c s="29" t="s">
        <v>93</v>
      </c>
      <c s="29" t="s">
        <v>94</v>
      </c>
      <c s="25" t="s">
        <v>46</v>
      </c>
      <c s="30" t="s">
        <v>95</v>
      </c>
      <c s="31" t="s">
        <v>59</v>
      </c>
      <c s="32">
        <v>93</v>
      </c>
      <c s="33">
        <v>0</v>
      </c>
      <c s="33">
        <f>ROUND(ROUND(H39,2)*ROUND(G39,3),2)</f>
      </c>
      <c r="O39">
        <f>(I39*21)/100</f>
      </c>
      <c t="s">
        <v>22</v>
      </c>
    </row>
    <row r="40" spans="1:5" ht="25.5">
      <c r="A40" s="34" t="s">
        <v>49</v>
      </c>
      <c r="E40" s="35" t="s">
        <v>96</v>
      </c>
    </row>
    <row r="41" spans="1:5" ht="63.75">
      <c r="A41" s="36" t="s">
        <v>51</v>
      </c>
      <c r="E41" s="37" t="s">
        <v>97</v>
      </c>
    </row>
    <row r="42" spans="1:5" ht="25.5">
      <c r="A42" t="s">
        <v>53</v>
      </c>
      <c r="E42" s="35" t="s">
        <v>98</v>
      </c>
    </row>
    <row r="43" spans="1:16" ht="12.75">
      <c r="A43" s="25" t="s">
        <v>44</v>
      </c>
      <c s="29" t="s">
        <v>99</v>
      </c>
      <c s="29" t="s">
        <v>100</v>
      </c>
      <c s="25" t="s">
        <v>46</v>
      </c>
      <c s="30" t="s">
        <v>101</v>
      </c>
      <c s="31" t="s">
        <v>59</v>
      </c>
      <c s="32">
        <v>44560</v>
      </c>
      <c s="33">
        <v>0</v>
      </c>
      <c s="33">
        <f>ROUND(ROUND(H43,2)*ROUND(G43,3),2)</f>
      </c>
      <c r="O43">
        <f>(I43*21)/100</f>
      </c>
      <c t="s">
        <v>22</v>
      </c>
    </row>
    <row r="44" spans="1:5" ht="25.5">
      <c r="A44" s="34" t="s">
        <v>49</v>
      </c>
      <c r="E44" s="35" t="s">
        <v>102</v>
      </c>
    </row>
    <row r="45" spans="1:5" ht="25.5">
      <c r="A45" s="36" t="s">
        <v>51</v>
      </c>
      <c r="E45" s="37" t="s">
        <v>103</v>
      </c>
    </row>
    <row r="46" spans="1:5" ht="25.5">
      <c r="A46" t="s">
        <v>53</v>
      </c>
      <c r="E46" s="35" t="s">
        <v>104</v>
      </c>
    </row>
    <row r="47" spans="1:16" ht="12.75">
      <c r="A47" s="25" t="s">
        <v>44</v>
      </c>
      <c s="29" t="s">
        <v>105</v>
      </c>
      <c s="29" t="s">
        <v>106</v>
      </c>
      <c s="25" t="s">
        <v>46</v>
      </c>
      <c s="30" t="s">
        <v>107</v>
      </c>
      <c s="31" t="s">
        <v>59</v>
      </c>
      <c s="32">
        <v>44560</v>
      </c>
      <c s="33">
        <v>0</v>
      </c>
      <c s="33">
        <f>ROUND(ROUND(H47,2)*ROUND(G47,3),2)</f>
      </c>
      <c r="O47">
        <f>(I47*21)/100</f>
      </c>
      <c t="s">
        <v>22</v>
      </c>
    </row>
    <row r="48" spans="1:5" ht="25.5">
      <c r="A48" s="34" t="s">
        <v>49</v>
      </c>
      <c r="E48" s="35" t="s">
        <v>108</v>
      </c>
    </row>
    <row r="49" spans="1:5" ht="25.5">
      <c r="A49" s="36" t="s">
        <v>51</v>
      </c>
      <c r="E49" s="37" t="s">
        <v>103</v>
      </c>
    </row>
    <row r="50" spans="1:5" ht="25.5">
      <c r="A50" t="s">
        <v>53</v>
      </c>
      <c r="E50" s="35" t="s">
        <v>104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